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<sst xmlns="http://schemas.openxmlformats.org/spreadsheetml/2006/main" count="591" uniqueCount="560">
  <si>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</si>
  <si>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</si>
  <si>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</si>
  <si>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</si>
  <si>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</si>
  <si>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</si>
  <si>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</si>
  <si>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</si>
  <si>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</si>
  <si>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</si>
  <si>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</si>
  <si>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</si>
  <si>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</si>
  <si>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</si>
  <si>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</si>
  <si>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</si>
  <si>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</si>
  <si>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</si>
  <si>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</si>
  <si>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</si>
  <si>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</si>
  <si>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</si>
  <si>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</si>
  <si>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</si>
  <si>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</si>
  <si>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</si>
  <si>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</si>
  <si>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</si>
  <si>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</si>
  <si>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</si>
  <si>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</si>
  <si>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</si>
  <si>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</si>
  <si>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</si>
  <si>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</si>
  <si>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</si>
  <si>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</si>
  <si>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</si>
  <si>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</si>
  <si>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</si>
  <si>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</si>
  <si>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</si>
  <si>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</si>
  <si>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</si>
  <si>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</si>
  <si>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</si>
  <si>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</si>
  <si>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</si>
  <si>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</si>
  <si>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</si>
  <si>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</si>
  <si>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</si>
  <si>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</si>
  <si>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</si>
  <si>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</si>
  <si>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</si>
  <si>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</si>
  <si>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</si>
  <si>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</si>
  <si>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</si>
  <si>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</si>
  <si>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</si>
  <si>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</si>
  <si>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</si>
  <si>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</si>
  <si>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</si>
  <si>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</si>
  <si>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</si>
  <si>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</si>
  <si>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</si>
  <si>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</si>
  <si>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</si>
  <si>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</si>
  <si>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</si>
  <si>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</si>
  <si>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</si>
  <si>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</si>
  <si>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</si>
  <si>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</si>
  <si>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</si>
  <si>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</si>
  <si>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</si>
  <si>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</si>
  <si>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</si>
  <si>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</si>
  <si>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</si>
  <si>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</si>
  <si>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</si>
  <si>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</si>
  <si>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</si>
  <si>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</si>
  <si>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</si>
  <si>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</si>
  <si>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</si>
  <si>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</si>
  <si>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</si>
  <si>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</si>
  <si>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</si>
  <si>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</si>
  <si>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</si>
  <si>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</si>
  <si>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</si>
  <si>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</si>
  <si>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</si>
  <si>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</si>
  <si>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</si>
  <si>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</si>
  <si>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</si>
  <si>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</si>
  <si>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</si>
  <si>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</si>
  <si>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</si>
  <si>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</si>
  <si>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</si>
  <si>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</si>
  <si>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</si>
  <si>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</si>
  <si>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</si>
  <si>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</si>
  <si>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</si>
  <si>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</si>
  <si>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</si>
  <si>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</si>
  <si>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</si>
  <si>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</si>
  <si>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</si>
  <si>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</si>
  <si>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</si>
  <si>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</si>
  <si>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</si>
  <si>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</si>
  <si>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</si>
  <si>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</si>
  <si>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</si>
  <si>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</si>
  <si>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</si>
  <si>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</si>
  <si>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</si>
  <si>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</si>
  <si>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</si>
  <si>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</si>
  <si>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</si>
  <si>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</si>
  <si>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</si>
  <si>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</si>
  <si>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</si>
  <si>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</si>
  <si>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</si>
  <si>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</si>
  <si>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</si>
  <si>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</si>
  <si>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</si>
  <si>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</si>
  <si>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</si>
  <si>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</si>
  <si>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</si>
  <si>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</si>
  <si>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</si>
  <si>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</si>
  <si>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</si>
  <si>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</si>
  <si>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</si>
  <si>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</si>
  <si>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</si>
  <si>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</si>
  <si>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</si>
  <si>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</si>
  <si>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</si>
  <si>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</si>
  <si>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</si>
  <si>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</si>
  <si>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</si>
  <si>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</si>
  <si>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</si>
  <si>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</si>
  <si>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</si>
  <si>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</si>
  <si>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</si>
  <si>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</si>
  <si>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</si>
  <si>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</si>
  <si>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</si>
  <si>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</si>
  <si>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</si>
  <si>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</si>
  <si>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</si>
  <si>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</si>
  <si>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</si>
  <si>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</si>
  <si>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</si>
  <si>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</si>
  <si>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</si>
  <si>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</si>
  <si>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</si>
  <si>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</si>
  <si>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</si>
  <si>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</si>
  <si>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</si>
  <si>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</si>
  <si>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</si>
  <si>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</si>
  <si>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</si>
  <si>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</si>
  <si>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</si>
  <si>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</si>
  <si>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</si>
  <si>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</si>
  <si>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</si>
  <si>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</si>
  <si>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</si>
  <si>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</si>
  <si>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</si>
  <si>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</si>
  <si>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</si>
  <si>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</si>
  <si>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</si>
  <si>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</si>
  <si>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</si>
  <si>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</si>
  <si>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</si>
  <si>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</si>
  <si>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</si>
  <si>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</si>
  <si>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</si>
  <si>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</si>
  <si>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</si>
  <si>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</si>
  <si>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</si>
  <si>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</si>
  <si>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</si>
  <si>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</si>
  <si>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</si>
  <si>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</si>
  <si>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</si>
  <si>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</si>
  <si>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</si>
  <si>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</si>
  <si>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</si>
  <si>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</si>
  <si>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</si>
  <si>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</si>
  <si>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</si>
  <si>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</si>
  <si>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</si>
  <si>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</si>
  <si>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</si>
  <si>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</si>
  <si>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</si>
  <si>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</si>
  <si>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</si>
  <si>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</si>
  <si>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</si>
  <si>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</si>
  <si>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</si>
  <si>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</si>
  <si>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</si>
  <si>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</si>
  <si>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</si>
  <si>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</si>
  <si>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</si>
  <si>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</si>
  <si>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</si>
  <si>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</si>
  <si>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</si>
  <si>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</si>
  <si>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</si>
  <si>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</si>
  <si>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</si>
  <si>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</si>
  <si>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</si>
  <si>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</si>
  <si>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</si>
  <si>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</si>
  <si>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</si>
  <si>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</si>
  <si>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</si>
  <si>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</si>
  <si>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</si>
  <si>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</si>
  <si>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</si>
  <si>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</si>
  <si>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</si>
  <si>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</si>
  <si>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</si>
  <si>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</si>
  <si>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</si>
  <si>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</si>
  <si>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</si>
  <si>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</si>
  <si>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</si>
  <si>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</si>
  <si>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</si>
  <si>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</si>
  <si>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</si>
  <si>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</si>
  <si>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</si>
  <si>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</si>
  <si>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</si>
  <si>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</si>
  <si>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</si>
  <si>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</si>
  <si>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</si>
  <si>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</si>
  <si>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</si>
  <si>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</si>
  <si>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</si>
  <si>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</si>
  <si>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</si>
  <si>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</si>
  <si>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</si>
  <si>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</si>
  <si>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</si>
  <si>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</si>
  <si>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</si>
  <si>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</si>
  <si>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</si>
  <si>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</si>
  <si>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</si>
  <si>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</si>
  <si>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</si>
  <si>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</si>
  <si>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</si>
  <si>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</si>
  <si>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</si>
  <si>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</si>
  <si>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</si>
  <si>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</si>
  <si>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</si>
  <si>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</si>
  <si>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</si>
  <si>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</si>
  <si>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</si>
  <si>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</si>
  <si>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</si>
  <si>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</si>
  <si>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</si>
  <si>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</si>
  <si>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</si>
  <si>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</si>
  <si>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</si>
  <si>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</si>
  <si>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</si>
  <si>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</si>
  <si>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</si>
  <si>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</si>
  <si>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</si>
  <si>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</si>
  <si>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</si>
  <si>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</si>
  <si>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</si>
  <si>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</si>
  <si>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</si>
  <si>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</si>
  <si>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</si>
  <si>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</si>
  <si>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</si>
  <si>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</si>
  <si>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</si>
  <si>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</si>
  <si>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</si>
  <si>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</si>
  <si>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</si>
  <si>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</si>
  <si>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</si>
  <si>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</si>
  <si>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</si>
  <si>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</si>
  <si>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</si>
  <si>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</si>
  <si>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</si>
  <si>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</si>
  <si>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</si>
  <si>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</si>
  <si>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</si>
  <si>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</si>
  <si>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</si>
  <si>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</si>
  <si>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</si>
  <si>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</si>
  <si>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</si>
  <si>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</si>
  <si>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</si>
  <si>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</si>
  <si>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</si>
  <si>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</si>
  <si>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</si>
  <si>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</si>
  <si>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</si>
  <si>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</si>
  <si>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</si>
  <si>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</si>
  <si>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</si>
  <si>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</si>
  <si>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</si>
  <si>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</si>
  <si>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</si>
  <si>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</si>
  <si>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</si>
  <si>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</si>
  <si>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</si>
  <si>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</si>
  <si>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</si>
  <si>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</si>
  <si>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</si>
  <si>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</si>
  <si>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</si>
  <si>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</si>
  <si>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</si>
  <si>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</si>
  <si>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</si>
  <si>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</si>
  <si>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</si>
  <si>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</si>
  <si>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</si>
  <si>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</si>
  <si>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</si>
  <si>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</si>
  <si>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</si>
  <si>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</si>
  <si>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</si>
  <si>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</si>
  <si>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</si>
  <si>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</si>
  <si>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</si>
  <si>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</si>
  <si>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</si>
  <si>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</si>
  <si>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</si>
  <si>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</si>
  <si>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</si>
  <si>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</si>
  <si>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</si>
  <si>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</si>
  <si>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</si>
  <si>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</si>
  <si>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</si>
  <si>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</si>
  <si>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</si>
  <si>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</si>
  <si>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</si>
  <si>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</si>
  <si>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</si>
  <si>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</si>
  <si>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</si>
  <si>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</si>
  <si>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</si>
  <si>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</si>
  <si>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</si>
  <si>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</si>
  <si>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</si>
  <si>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</si>
  <si>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</si>
  <si>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</si>
  <si>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</si>
  <si>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</si>
  <si>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</si>
  <si>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</si>
  <si>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</si>
  <si>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</si>
  <si>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</si>
  <si>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</si>
  <si>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</si>
  <si>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</si>
  <si>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</si>
  <si>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</si>
  <si>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</si>
  <si>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</si>
  <si>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</si>
  <si>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</si>
  <si>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</si>
  <si>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</si>
  <si>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</si>
  <si>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</si>
  <si>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</si>
  <si>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</si>
  <si>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</si>
  <si>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</si>
  <si>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</si>
  <si>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</si>
  <si>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</si>
  <si>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</si>
  <si>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</si>
  <si>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</si>
  <si>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</si>
  <si>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</si>
  <si>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</si>
  <si>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</si>
  <si>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</si>
  <si>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</si>
  <si>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</si>
  <si>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</si>
  <si>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</si>
  <si>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</si>
  <si>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</si>
  <si>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</si>
  <si>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</si>
  <si>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</si>
  <si>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</si>
  <si>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</si>
  <si>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</si>
  <si>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</si>
  <si>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</si>
  <si>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</si>
  <si>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</si>
  <si>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</si>
  <si>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</si>
  <si>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</si>
  <si>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</si>
  <si>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</si>
  <si>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</si>
  <si>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</si>
  <si>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</si>
  <si>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</si>
  <si>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</si>
  <si>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</si>
  <si>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</si>
  <si>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</si>
  <si>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</si>
  <si>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</si>
  <si>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</si>
  <si>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</si>
  <si>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</si>
  <si>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</si>
  <si>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</si>
  <si>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</si>
  <si>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</si>
  <si>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</si>
  <si>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</si>
  <si>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</si>
  <si>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</si>
  <si>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</si>
  <si>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</si>
  <si>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</si>
  <si>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</si>
  <si>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</si>
  <si>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</si>
  <si>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</si>
  <si>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</si>
  <si>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</si>
  <si>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</si>
  <si>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</si>
  <si>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</si>
  <si>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</si>
  <si>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</si>
  <si>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</si>
  <si>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</si>
  <si>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</si>
  <si>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</si>
  <si>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</si>
  <si>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</si>
  <si>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</si>
  <si>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</si>
  <si>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</si>
  <si>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</si>
  <si>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</si>
  <si>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</si>
  <si>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</si>
  <si>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</si>
  <si>
    <t>1800,00 Eesti Kultuurkapital SA</t>
  </si>
  <si>
    <t>3720,00 Tööturuamet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</si>
</sst>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271">
      <selection activeCell="H286" sqref="H286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0.421875" style="2" customWidth="1"/>
    <col min="7" max="7" width="14.5742187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38960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25481735.261</v>
      </c>
      <c r="J11" s="287">
        <f>H11*100/G11</f>
        <v>73.5089129692548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5697289.3</v>
      </c>
      <c r="J12" s="287">
        <f>H12*100/G12</f>
        <v>81.38984714285715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3840267.3</v>
      </c>
      <c r="J13" s="287">
        <f>H13*100/G13</f>
        <v>85.33927333333334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1857022</v>
      </c>
      <c r="J14" s="287">
        <f>H14*100/G14</f>
        <v>74.28088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518336.74</v>
      </c>
      <c r="J24" s="287">
        <f>H24*100/G24</f>
        <v>77.09214408947588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70511</v>
      </c>
      <c r="J25" s="287">
        <f>H25*100/G25</f>
        <v>81.51560693641619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447825.74</v>
      </c>
      <c r="J26" s="287">
        <f>H26*100/G26</f>
        <v>76.43903662991158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297762.15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6720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3462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33201.29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17567.11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29585.19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21677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3550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34301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3941305.64</v>
      </c>
      <c r="J44" s="287">
        <f>H44*100/G44</f>
        <v>51.146939107354626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1219504.04</v>
      </c>
      <c r="J45" s="287">
        <f>H45*100/G45</f>
        <v>28.11680273701585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>
        <v>196490</v>
      </c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1023014.04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1011494.04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f>9345+3000</f>
        <v>12345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942831.04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32082</v>
      </c>
      <c r="H55" s="45">
        <v>33818</v>
      </c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9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>
        <v>3720</v>
      </c>
      <c r="I64" t="s">
        <v>559</v>
      </c>
    </row>
    <row r="65" spans="1:9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>
        <v>1800</v>
      </c>
      <c r="I65" t="s">
        <v>558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881000</v>
      </c>
      <c r="J68" s="287">
        <f>H68*100/G68</f>
        <v>100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881000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881000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881000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1840801.6</v>
      </c>
      <c r="J88" s="287">
        <f>H88*100/G88</f>
        <v>73.99999196002524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1840801.6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1840801.6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1840801.6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1840801.6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19286615.44</v>
      </c>
      <c r="H100" s="40">
        <f>H101+H108+H122</f>
        <v>15324803.581</v>
      </c>
      <c r="J100" s="287">
        <f>H100*100/G100</f>
        <v>79.45823168753967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0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19049190</v>
      </c>
      <c r="H108" s="86">
        <f>SUM(H109:H114)</f>
        <v>15173664.34</v>
      </c>
      <c r="J108" s="287">
        <f>H108*100/G108</f>
        <v>79.65516822500064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58477.34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>
        <v>10764.7</v>
      </c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15104422.3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6318000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8786422.3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37425.44</v>
      </c>
      <c r="H122" s="86">
        <f>H123+H124+H125</f>
        <v>151139.24099999998</v>
      </c>
      <c r="J122" s="287">
        <f>H122*100/G122</f>
        <v>403.84091943875603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8200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15786.58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f>127152.661</f>
        <v>127152.661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37621169.04</v>
      </c>
      <c r="H126" s="114">
        <f>H127+H153+H186+H205</f>
        <v>17130336.689999998</v>
      </c>
      <c r="J126" s="287">
        <f>H126*100/G126</f>
        <v>45.533770287112795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4678391.95</v>
      </c>
      <c r="H127" s="40">
        <f>H128+H129+H140+H151</f>
        <v>3115650.3200000003</v>
      </c>
      <c r="J127" s="287">
        <f>H127*100/G127</f>
        <v>66.59660740909064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1889000</v>
      </c>
      <c r="H128" s="117">
        <v>1429390.65</v>
      </c>
      <c r="J128" s="287">
        <f>H128*100/G128</f>
        <v>75.66917151932239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2045544.95</v>
      </c>
      <c r="H129" s="123">
        <f>H130</f>
        <v>1069157.7000000002</v>
      </c>
      <c r="J129" s="287">
        <f>H129*100/G129</f>
        <v>52.26762188726286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2045544.95</v>
      </c>
      <c r="H130" s="125">
        <f>H131+H132+H134+H135+H136+H137+H138+H139</f>
        <v>1069157.7000000002</v>
      </c>
      <c r="J130" s="287">
        <f>H130*100/G130</f>
        <v>52.26762188726286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224800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434970.3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104405.9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128000</v>
      </c>
      <c r="H136" s="45">
        <v>95206.5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454600</v>
      </c>
      <c r="H137" s="45">
        <v>164037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41370</v>
      </c>
      <c r="H138" s="45">
        <v>45738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274408</v>
      </c>
      <c r="H140" s="123">
        <f>H141+H149</f>
        <v>95188.35</v>
      </c>
      <c r="J140" s="287">
        <f>H140*100/G140</f>
        <v>34.68862059415177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274408</v>
      </c>
      <c r="H141" s="76">
        <f>H142+H143+H148</f>
        <v>95188.35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274408</v>
      </c>
      <c r="H143" s="76">
        <f>SUM(H144:H147)</f>
        <v>95188.35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/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180000</v>
      </c>
      <c r="H147" s="45">
        <v>95188.35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/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469439</v>
      </c>
      <c r="H151" s="45">
        <v>521913.62</v>
      </c>
      <c r="J151" s="287">
        <f>H151*100/G151</f>
        <v>111.17815520227335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21036526.39</v>
      </c>
      <c r="H153" s="114">
        <f>H154+H163</f>
        <v>12919609.69</v>
      </c>
      <c r="J153" s="287">
        <f>H153*100/G153</f>
        <v>61.4151283842256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12643913.040000001</v>
      </c>
      <c r="H154" s="141">
        <f>H155+H161+H162</f>
        <v>7894366.25</v>
      </c>
      <c r="J154" s="287">
        <f>H154*100/G154</f>
        <v>62.43610047795773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9454504.88</v>
      </c>
      <c r="H155" s="76">
        <f>H156+H157+H158+H159+H160</f>
        <v>5752385.4</v>
      </c>
      <c r="J155" s="287">
        <f>H155*100/G155</f>
        <v>60.84279899382737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373921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1301420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3495000.4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546154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35890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8814.85</v>
      </c>
      <c r="J161" s="287">
        <f>H161*100/G161</f>
        <v>47.45800581457952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3170834.16</v>
      </c>
      <c r="H162" s="45">
        <v>2133166</v>
      </c>
      <c r="J162" s="287">
        <f>H162*100/G162</f>
        <v>67.2746000692764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8392613.35</v>
      </c>
      <c r="H163" s="147">
        <f>SUM(H164:H185)</f>
        <v>5025243.4399999995</v>
      </c>
      <c r="J163" s="287">
        <f>H163*100/G163</f>
        <v>59.87698027337336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526183.03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184192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33549.7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227189.3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709265.07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1034555.36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556326.96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141420.67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162317.88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186173.97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9466.85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92363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744511.42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304722.23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88371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24635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365098</v>
      </c>
      <c r="H186" s="40">
        <f>H187+H199</f>
        <v>17484.36</v>
      </c>
      <c r="J186" s="287">
        <f>H186*100/G186</f>
        <v>4.788949816213729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350098</v>
      </c>
      <c r="H187" s="156">
        <f>H188+H196+H198</f>
        <v>9377</v>
      </c>
      <c r="J187" s="287">
        <f>H187*100/G187</f>
        <v>2.678392907128861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/>
      <c r="H188" s="157">
        <f>SUM(H189:H195)</f>
        <v>2998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>
        <v>200</v>
      </c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2798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350098</v>
      </c>
      <c r="H196" s="45">
        <f>6379</f>
        <v>6379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15000</v>
      </c>
      <c r="H199" s="163">
        <f>8107.36</f>
        <v>8107.36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7585.64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11541152.7</v>
      </c>
      <c r="H205" s="40">
        <f>H206+H213+H214+H215</f>
        <v>1077592.3199999998</v>
      </c>
      <c r="J205" s="287">
        <f>H205*100/G205</f>
        <v>9.336955744463895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11541152.7</v>
      </c>
      <c r="H206" s="68">
        <f>H207+H208+H209+H210+H211+H212</f>
        <v>1077592.3199999998</v>
      </c>
      <c r="J206" s="287">
        <f>H206*100/G206</f>
        <v>9.336955744463895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977834.32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>
        <v>82458</v>
      </c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-2956345.1000000015</v>
      </c>
      <c r="H216" s="177">
        <f>H11-H126</f>
        <v>8351398.571000002</v>
      </c>
    </row>
    <row r="217" spans="1:8" ht="12.75">
      <c r="A217" s="37"/>
      <c r="B217" s="38" t="s">
        <v>243</v>
      </c>
      <c r="C217" s="38"/>
      <c r="D217" s="53"/>
      <c r="E217" s="38"/>
      <c r="F217" s="38"/>
      <c r="G217" s="39">
        <f>(-1)*G216</f>
        <v>2956345.1000000015</v>
      </c>
      <c r="H217" s="177">
        <f>H218+H223+H228+H235+H243</f>
        <v>-8351398.57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-75000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-568993.71</v>
      </c>
      <c r="H235" s="184">
        <f>H236+H237+H238+H239+H240+H241+H242</f>
        <v>-570026.44</v>
      </c>
      <c r="J235" s="287">
        <f>H235*100/G235</f>
        <v>100.18150112766624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-568993.71</v>
      </c>
      <c r="H240" s="91">
        <v>-570026.44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-7781372.13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37621169.04000001</v>
      </c>
      <c r="H244" s="40">
        <f>H245+H253+H254+H258+H277+H283+H294+H301+H327+H341</f>
        <v>17130336.69</v>
      </c>
      <c r="J244" s="287">
        <f>H244*100/G244</f>
        <v>45.5337702871128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4231799.94</v>
      </c>
      <c r="H245" s="197">
        <f>SUM(H246:H252)</f>
        <v>2912228.67</v>
      </c>
      <c r="J245" s="287">
        <f>H245*100/G245</f>
        <v>68.81773031075755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383412.15</v>
      </c>
      <c r="J246" s="287">
        <f>H246*100/G246</f>
        <v>59.482679980601254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3141942.14</v>
      </c>
      <c r="H247" s="199">
        <v>2450982.16</v>
      </c>
      <c r="J247" s="287">
        <f>H247*100/G247</f>
        <v>78.00850718403107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80280</v>
      </c>
      <c r="H250" s="199">
        <v>69727</v>
      </c>
      <c r="J250" s="287">
        <f>H250*100/G250</f>
        <v>86.85475834578973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15000</v>
      </c>
      <c r="H251" s="203">
        <v>8107.36</v>
      </c>
      <c r="J251" s="287">
        <f>H251*100/G251</f>
        <v>54.04906666666667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21890.5</v>
      </c>
      <c r="J254" s="287">
        <f>H254*100/G254</f>
        <v>58.483836494790275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21890.5</v>
      </c>
      <c r="J255" s="287">
        <f>H255*100/G255</f>
        <v>58.483836494790275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9924429.38</v>
      </c>
      <c r="H258" s="196">
        <f>SUM(H259:H276)</f>
        <v>2802060.8200000003</v>
      </c>
      <c r="J258" s="287">
        <f>H258*100/G258</f>
        <v>28.233974092725116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321216.57</v>
      </c>
      <c r="J260" s="287">
        <f>H260*100/G260</f>
        <v>61.57522383749166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140449.9</v>
      </c>
      <c r="H262" s="199">
        <v>23575</v>
      </c>
      <c r="J262" s="287">
        <f>H262*100/G262</f>
        <v>16.785344809786267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549000</v>
      </c>
      <c r="H265" s="199">
        <v>390000</v>
      </c>
      <c r="J265" s="287">
        <f>H265*100/G265</f>
        <v>71.03825136612022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1356952.6</v>
      </c>
      <c r="J266" s="287">
        <f>H266*100/G266</f>
        <v>72.13995746943115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1157613.7</v>
      </c>
      <c r="H273" s="199">
        <v>197182.67</v>
      </c>
      <c r="J273" s="287">
        <f>H273*100/G273</f>
        <v>17.033546683146547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4887497</v>
      </c>
      <c r="H274" s="199">
        <v>233175.01</v>
      </c>
      <c r="J274" s="287">
        <f>H274*100/G274</f>
        <v>4.770847122770612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787203.49</v>
      </c>
      <c r="H275" s="199">
        <v>279958.97</v>
      </c>
      <c r="J275" s="287">
        <f>H275*100/G275</f>
        <v>35.56373587723804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753734.66</v>
      </c>
      <c r="H277" s="211">
        <f>SUM(H278:H282)</f>
        <v>432167.68</v>
      </c>
      <c r="J277" s="287">
        <f>H277*100/G277</f>
        <v>57.33684583378453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>
        <v>708</v>
      </c>
      <c r="H278" s="199">
        <v>708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550000</v>
      </c>
      <c r="H281" s="199">
        <v>289946</v>
      </c>
      <c r="J281" s="287">
        <f aca="true" t="shared" si="0" ref="J281:J287">H281*100/G281</f>
        <v>52.717454545454544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203026.66</v>
      </c>
      <c r="H282" s="208">
        <v>141513.68</v>
      </c>
      <c r="J282" s="287">
        <f t="shared" si="0"/>
        <v>69.70201844427721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1595369.21</v>
      </c>
      <c r="H283" s="197">
        <f>SUM(H284:H293)</f>
        <v>1338177.2000000002</v>
      </c>
      <c r="J283" s="287">
        <f t="shared" si="0"/>
        <v>83.87884081077384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320659</v>
      </c>
      <c r="H284" s="199">
        <v>227838.47</v>
      </c>
      <c r="J284" s="287">
        <f t="shared" si="0"/>
        <v>71.05319669804996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34000</v>
      </c>
      <c r="H285" s="199">
        <f>39318.07+300</f>
        <v>39618.07</v>
      </c>
      <c r="J285" s="287">
        <f t="shared" si="0"/>
        <v>116.52373529411764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840000</v>
      </c>
      <c r="H286" s="199">
        <v>660000</v>
      </c>
      <c r="J286" s="287">
        <f t="shared" si="0"/>
        <v>78.57142857142857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140000</v>
      </c>
      <c r="H287" s="199">
        <v>119006.3</v>
      </c>
      <c r="J287" s="287">
        <f t="shared" si="0"/>
        <v>85.0045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224710.21</v>
      </c>
      <c r="H289" s="199">
        <v>270119.36</v>
      </c>
      <c r="J289" s="287">
        <f>H289*100/G289</f>
        <v>120.20787128453131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36000</v>
      </c>
      <c r="H290" s="199">
        <v>21595</v>
      </c>
      <c r="J290" s="287">
        <f>H290*100/G290</f>
        <v>59.986111111111114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3110913.7</v>
      </c>
      <c r="H294" s="197">
        <f>SUM(H295:H300)</f>
        <v>45267.04</v>
      </c>
      <c r="J294" s="287">
        <f>H294*100/G294</f>
        <v>1.455104331566639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3110913.7</v>
      </c>
      <c r="H296" s="199">
        <v>45267.04</v>
      </c>
      <c r="J296" s="287">
        <f>H296*100/G296</f>
        <v>1.455104331566639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2838253.65</v>
      </c>
      <c r="H301" s="197">
        <f>SUM(H302:H326)</f>
        <v>2083109.19</v>
      </c>
      <c r="J301" s="287">
        <f>H301*100/G301</f>
        <v>73.3940460184029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90889.2</v>
      </c>
      <c r="J306" s="287">
        <f>H306*100/G306</f>
        <v>61.82938775510204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724949.37</v>
      </c>
      <c r="H311" s="199">
        <v>565504.02</v>
      </c>
      <c r="J311" s="287">
        <f>H311*100/G311</f>
        <v>78.00600199155977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946297.96</v>
      </c>
      <c r="H312" s="199">
        <v>744287.35</v>
      </c>
      <c r="J312" s="287">
        <f>H312*100/G312</f>
        <v>78.65253667037389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119572.46</v>
      </c>
      <c r="H313" s="199">
        <v>109143.34</v>
      </c>
      <c r="J313" s="287">
        <f>H313*100/G313</f>
        <v>91.27799160442127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323627</v>
      </c>
      <c r="H318" s="199">
        <v>242840.96</v>
      </c>
      <c r="J318" s="287">
        <f>H318*100/G318</f>
        <v>75.03729911286759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74250</v>
      </c>
      <c r="J319" s="287">
        <f>H319*100/G319</f>
        <v>80.27027027027027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50846.7</v>
      </c>
      <c r="J323" s="287">
        <f>H323*100/G323</f>
        <v>62.7892072116572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403326.86</v>
      </c>
      <c r="H325" s="199">
        <v>205347.62</v>
      </c>
      <c r="J325" s="287">
        <f>H325*100/G325</f>
        <v>50.9134501976883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11807046.05</v>
      </c>
      <c r="H327" s="211">
        <f>SUM(H328:H340)</f>
        <v>5619572.88</v>
      </c>
      <c r="J327" s="287">
        <f>H327*100/G327</f>
        <v>47.59507887241618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5073265.99</v>
      </c>
      <c r="H328" s="199">
        <v>1137826.54</v>
      </c>
      <c r="J328" s="287">
        <f>H328*100/G328</f>
        <v>22.42789048007317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6114299.06</v>
      </c>
      <c r="H331" s="199">
        <v>3983501.01</v>
      </c>
      <c r="J331" s="287">
        <f>H331*100/G331</f>
        <v>65.15057524844066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379390.65</v>
      </c>
      <c r="J337" s="287">
        <f>H337*100/G337</f>
        <v>75.87813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119481</v>
      </c>
      <c r="H338" s="199">
        <v>118854.68</v>
      </c>
      <c r="J338" s="287">
        <f>H338*100/G338</f>
        <v>99.47579949950202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3322192.45</v>
      </c>
      <c r="H341" s="197">
        <f>SUM(H342:H357)</f>
        <v>1875862.71</v>
      </c>
      <c r="J341" s="287">
        <f>H341*100/G341</f>
        <v>56.46460095952599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164468</v>
      </c>
      <c r="H344" s="199">
        <v>148241.9</v>
      </c>
      <c r="J344" s="287">
        <f>H344*100/G344</f>
        <v>90.13419023761462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160000</v>
      </c>
      <c r="H345" s="199">
        <v>111304.67</v>
      </c>
      <c r="J345" s="287">
        <f>H345*100/G345</f>
        <v>69.56541875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293500</v>
      </c>
      <c r="H346" s="199">
        <v>118184</v>
      </c>
      <c r="J346" s="287">
        <f>H346*100/G346</f>
        <v>40.26712095400341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>
        <v>5000</v>
      </c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540600</v>
      </c>
      <c r="H350" s="199">
        <v>320708</v>
      </c>
      <c r="J350" s="287">
        <f>H350*100/G350</f>
        <v>59.3244543100259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75910</v>
      </c>
      <c r="H351" s="199">
        <v>82960</v>
      </c>
      <c r="J351" s="287">
        <f>H351*100/G351</f>
        <v>109.28731392438414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482389.64</v>
      </c>
      <c r="J354" s="287">
        <f>H354*100/G354</f>
        <v>43.17613282387863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70000</v>
      </c>
      <c r="H355" s="199">
        <v>31745</v>
      </c>
      <c r="J355" s="287">
        <f>H355*100/G355</f>
        <v>45.35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895454.5</v>
      </c>
      <c r="H356" s="199">
        <v>580329.5</v>
      </c>
      <c r="J356" s="287">
        <f>H356*100/G356</f>
        <v>64.8083738481408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568993.71</v>
      </c>
      <c r="H361" s="68">
        <f>H362+H363+H364+H365+H366+H367+H369</f>
        <v>3.319655661471188E-11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568993.71</v>
      </c>
      <c r="H367" s="45">
        <f>568993.71-88240.92-88240.92-88240.92-88240.92-88261.92+21-88261.92+61-40620.92+1032.73</f>
        <v>3.319655661471188E-11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12847710.94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94">
        <v>11781710.94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400000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v>11381710.94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29446545.44</v>
      </c>
      <c r="H385" s="259">
        <f>H12+H24+H88+H100</f>
        <v>23381231.221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60"/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-10.039700942250839</v>
      </c>
      <c r="H388" s="264">
        <f>(H216+H242)/H385*100</f>
        <v>35.71838664979773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Vahe=-47419,34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Vahe-1032,73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2006-09-04T11:31:28Z</cp:lastPrinted>
  <dcterms:created xsi:type="dcterms:W3CDTF">2005-12-13T12:50:59Z</dcterms:created>
  <dcterms:modified xsi:type="dcterms:W3CDTF">2006-09-04T12:22:26Z</dcterms:modified>
  <cp:category/>
  <cp:version/>
  <cp:contentType/>
  <cp:contentStatus/>
  <cp:revision>1</cp:revision>
</cp:coreProperties>
</file>